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6" authorId="0">
      <text>
        <r>
          <rPr>
            <b/>
            <sz val="8"/>
            <rFont val="Tahoma"/>
            <family val="0"/>
          </rPr>
          <t xml:space="preserve"> Assumes 9.3 gal avail  in 40 lg tank, and 8hr runtime on tank</t>
        </r>
      </text>
    </comment>
    <comment ref="B33" authorId="0">
      <text>
        <r>
          <rPr>
            <sz val="8"/>
            <rFont val="Tahoma"/>
            <family val="0"/>
          </rPr>
          <t>Accounts for wiring loss, effects of heat, dirt on panels,  etc.</t>
        </r>
      </text>
    </comment>
    <comment ref="B32" authorId="0">
      <text>
        <r>
          <rPr>
            <sz val="8"/>
            <rFont val="Tahoma"/>
            <family val="0"/>
          </rPr>
          <t>Average usable hours of solar per day</t>
        </r>
      </text>
    </comment>
    <comment ref="B31" authorId="0">
      <text>
        <r>
          <rPr>
            <sz val="8"/>
            <rFont val="Tahoma"/>
            <family val="0"/>
          </rPr>
          <t>Make sure this is changed depending on the inverter used</t>
        </r>
      </text>
    </comment>
    <comment ref="B30" authorId="0">
      <text>
        <r>
          <rPr>
            <sz val="8"/>
            <rFont val="Tahoma"/>
            <family val="0"/>
          </rPr>
          <t>Total DC used to support rig, not counting the refigerator. Most Rvers use about 100 Ah overnight.</t>
        </r>
      </text>
    </comment>
    <comment ref="B29" authorId="0">
      <text>
        <r>
          <rPr>
            <sz val="8"/>
            <rFont val="Tahoma"/>
            <family val="0"/>
          </rPr>
          <t>Percentage of time refigerator actually runs</t>
        </r>
      </text>
    </comment>
    <comment ref="B34" authorId="0">
      <text>
        <r>
          <rPr>
            <sz val="8"/>
            <rFont val="Tahoma"/>
            <family val="0"/>
          </rPr>
          <t>The boost obtained from an MPPT solar controller. Change to 0 if not using an MPPT controller.</t>
        </r>
      </text>
    </comment>
    <comment ref="H16" authorId="0">
      <text>
        <r>
          <rPr>
            <sz val="8"/>
            <rFont val="Tahoma"/>
            <family val="0"/>
          </rPr>
          <t>Assumes MPPT controller. Amount of DC restored from solar.</t>
        </r>
      </text>
    </comment>
    <comment ref="H13" authorId="0">
      <text>
        <r>
          <rPr>
            <sz val="8"/>
            <rFont val="Tahoma"/>
            <family val="0"/>
          </rPr>
          <t>DC restored from running generator</t>
        </r>
      </text>
    </comment>
    <comment ref="B13" authorId="0">
      <text>
        <r>
          <rPr>
            <sz val="8"/>
            <rFont val="Tahoma"/>
            <family val="0"/>
          </rPr>
          <t>DC amps used</t>
        </r>
      </text>
    </comment>
    <comment ref="E25" authorId="0">
      <text>
        <r>
          <rPr>
            <b/>
            <sz val="8"/>
            <rFont val="Tahoma"/>
            <family val="0"/>
          </rPr>
          <t>Assumes constant cycle time over night so is conservative.</t>
        </r>
      </text>
    </comment>
    <comment ref="G16" authorId="0">
      <text>
        <r>
          <rPr>
            <b/>
            <sz val="8"/>
            <rFont val="Tahoma"/>
            <family val="0"/>
          </rPr>
          <t>Total gain per day</t>
        </r>
      </text>
    </comment>
    <comment ref="B44" authorId="0">
      <text>
        <r>
          <rPr>
            <sz val="8"/>
            <rFont val="Tahoma"/>
            <family val="0"/>
          </rPr>
          <t>DC amps used</t>
        </r>
      </text>
    </comment>
    <comment ref="B24" authorId="0">
      <text>
        <r>
          <rPr>
            <b/>
            <sz val="8"/>
            <rFont val="Tahoma"/>
            <family val="0"/>
          </rPr>
          <t>Residential refigerator amp rating. Make this 0 if RV refigerator.</t>
        </r>
      </text>
    </comment>
    <comment ref="B28" authorId="0">
      <text>
        <r>
          <rPr>
            <b/>
            <sz val="8"/>
            <rFont val="Tahoma"/>
            <family val="0"/>
          </rPr>
          <t>Residential refigerator amp rating. Make this 0 if RV refigerator.</t>
        </r>
      </text>
    </comment>
  </commentList>
</comments>
</file>

<file path=xl/sharedStrings.xml><?xml version="1.0" encoding="utf-8"?>
<sst xmlns="http://schemas.openxmlformats.org/spreadsheetml/2006/main" count="69" uniqueCount="60">
  <si>
    <t>Charger output</t>
  </si>
  <si>
    <t>Hours solar</t>
  </si>
  <si>
    <t>Solar Gain</t>
  </si>
  <si>
    <t>Solar Efficiency factor</t>
  </si>
  <si>
    <t>AC</t>
  </si>
  <si>
    <t>DC</t>
  </si>
  <si>
    <t>DC factored</t>
  </si>
  <si>
    <t>Total DC amps</t>
  </si>
  <si>
    <t>Panels (Ah)</t>
  </si>
  <si>
    <t>Solar Boost factor</t>
  </si>
  <si>
    <t>Generator Gain</t>
  </si>
  <si>
    <t>Run Hours</t>
  </si>
  <si>
    <t>Gen. Propane gal/hr</t>
  </si>
  <si>
    <t>Days on Tank</t>
  </si>
  <si>
    <t>Gal. Avail in 40# tank</t>
  </si>
  <si>
    <t>Total Ah gain from solar and generator at various combinations</t>
  </si>
  <si>
    <t>Panels are AM100's</t>
  </si>
  <si>
    <t>AmpHours Gained</t>
  </si>
  <si>
    <t>Note 1</t>
  </si>
  <si>
    <t>The AmpHours Gained row is not accurate since it does not account for 3 stage charging.</t>
  </si>
  <si>
    <t>Note 2</t>
  </si>
  <si>
    <t>Note 3</t>
  </si>
  <si>
    <t xml:space="preserve">Colored part of chart shows total DC amps regained from solar and genset with </t>
  </si>
  <si>
    <t xml:space="preserve">The more hours run the less accurate the chart is. </t>
  </si>
  <si>
    <t>Note 4</t>
  </si>
  <si>
    <t>that must be restored each day. Ideally, it will be only 25-35% of the battery bank capacity.</t>
  </si>
  <si>
    <t>Change the Variables and constants on the left to play "what-if's".</t>
  </si>
  <si>
    <t>Variables and Constants</t>
  </si>
  <si>
    <t>Read Note 4 First</t>
  </si>
  <si>
    <t xml:space="preserve"> Solar Boosted</t>
  </si>
  <si>
    <t xml:space="preserve">Using this number, look on the battery chart to see how many batteries are required. </t>
  </si>
  <si>
    <t xml:space="preserve">Use the chart above to see what combination of solar panels and generator run time restores this amount. </t>
  </si>
  <si>
    <t>Note 5</t>
  </si>
  <si>
    <t xml:space="preserve">You can modify the variables and constants to meet your particular situation. The refrigerator section is for a residential refrigerator used in an RV. If you use </t>
  </si>
  <si>
    <t>Gal. Propane used</t>
  </si>
  <si>
    <t>Note 6</t>
  </si>
  <si>
    <t>Not applicable if gas or diesel genset. Does not affect other calculations; info only.</t>
  </si>
  <si>
    <t>Genset propane consumption based on an Onan 6300</t>
  </si>
  <si>
    <t>various combinations of solar panels and generator run times.</t>
  </si>
  <si>
    <t>refrigerator cycle time</t>
  </si>
  <si>
    <t>DC Electrical Gain Chart</t>
  </si>
  <si>
    <t>20% boost may be conservative. People report 40%, but not all the time and not from all panels.</t>
  </si>
  <si>
    <t>Total AmpHours</t>
  </si>
  <si>
    <t>Battery Power Used</t>
  </si>
  <si>
    <t>Daily Refrig DC</t>
  </si>
  <si>
    <t>Trojan T125 - 6 volt pairs</t>
  </si>
  <si>
    <t>Trojan-T105 - 6 volt pairs</t>
  </si>
  <si>
    <t>Sam's Club - 6 volt pairs</t>
  </si>
  <si>
    <t>Lifeline 8D batteries (GPL-8DL)</t>
  </si>
  <si>
    <t>Lifeline 8D batteries - 12 volt</t>
  </si>
  <si>
    <t>Battery chart shows number of amphours available for use at various depths of charge.</t>
  </si>
  <si>
    <t>Power Calculation Spreadsheet</t>
  </si>
  <si>
    <t>Refrigerator Draw (Residential)</t>
  </si>
  <si>
    <t>This is the critical number. It is the total DC deficit in the morning (overnight deficit). This is the number</t>
  </si>
  <si>
    <t>Morning DC Deficit</t>
  </si>
  <si>
    <r>
      <t>Purpose:</t>
    </r>
    <r>
      <rPr>
        <sz val="10"/>
        <rFont val="Arial"/>
        <family val="0"/>
      </rPr>
      <t xml:space="preserve">  This spreadsheet allows you to estimate the amount of generator time and number of solar panels required to restore your battery bank to full each day.</t>
    </r>
  </si>
  <si>
    <t xml:space="preserve">a minimum of 100 AmpHours of battery capacity for each 100 watts of panel. A little more than this is best. </t>
  </si>
  <si>
    <t xml:space="preserve">It also allows you to estimate the size of the battery bank that is optimal for your power requirements. There are additional battery charts below. There should be </t>
  </si>
  <si>
    <t xml:space="preserve">an RV refrigerator (propane) make sure the AC draw is 0. </t>
  </si>
  <si>
    <t>Residential Refigerator draw (amps)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</si>
</sst>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 horizontal="left" indent="3"/>
    </xf>
    <xf numFmtId="9" fontId="0" fillId="2" borderId="1" xfId="19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" fontId="0" fillId="5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7" fillId="0" borderId="0" xfId="0" applyFont="1" applyAlignment="1">
      <alignment/>
    </xf>
    <xf numFmtId="0" fontId="5" fillId="6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1">
      <selection activeCell="G43" sqref="G43"/>
    </sheetView>
  </sheetViews>
  <sheetFormatPr defaultColWidth="9.140625" defaultRowHeight="12.75"/>
  <cols>
    <col min="1" max="1" width="29.7109375" style="0" customWidth="1"/>
    <col min="4" max="4" width="10.7109375" style="0" bestFit="1" customWidth="1"/>
    <col min="5" max="5" width="13.7109375" style="0" bestFit="1" customWidth="1"/>
    <col min="6" max="6" width="13.421875" style="0" bestFit="1" customWidth="1"/>
    <col min="8" max="8" width="16.28125" style="0" bestFit="1" customWidth="1"/>
  </cols>
  <sheetData>
    <row r="1" spans="1:6" ht="15.75">
      <c r="A1" s="39" t="s">
        <v>28</v>
      </c>
      <c r="F1" s="38" t="s">
        <v>51</v>
      </c>
    </row>
    <row r="2" ht="12.75">
      <c r="A2" s="40" t="s">
        <v>55</v>
      </c>
    </row>
    <row r="3" ht="12.75">
      <c r="A3" s="29" t="s">
        <v>57</v>
      </c>
    </row>
    <row r="4" ht="12.75">
      <c r="A4" s="29" t="s">
        <v>56</v>
      </c>
    </row>
    <row r="5" ht="12.75">
      <c r="A5" s="29" t="s">
        <v>33</v>
      </c>
    </row>
    <row r="6" ht="12.75">
      <c r="A6" s="29" t="s">
        <v>58</v>
      </c>
    </row>
    <row r="9" spans="1:9" ht="12.75">
      <c r="A9" t="s">
        <v>50</v>
      </c>
      <c r="I9" t="s">
        <v>15</v>
      </c>
    </row>
    <row r="10" spans="9:14" ht="12.75">
      <c r="I10" s="36" t="s">
        <v>40</v>
      </c>
      <c r="J10" s="36"/>
      <c r="K10" s="36"/>
      <c r="L10" s="36"/>
      <c r="M10" s="36"/>
      <c r="N10" s="36"/>
    </row>
    <row r="11" spans="1:14" ht="12.75">
      <c r="A11" t="s">
        <v>48</v>
      </c>
      <c r="B11" s="34" t="s">
        <v>43</v>
      </c>
      <c r="C11" s="34"/>
      <c r="D11" s="34"/>
      <c r="F11" t="s">
        <v>16</v>
      </c>
      <c r="H11" s="10"/>
      <c r="I11" s="37" t="s">
        <v>10</v>
      </c>
      <c r="J11" s="37"/>
      <c r="K11" s="37"/>
      <c r="L11" s="37"/>
      <c r="M11" s="37"/>
      <c r="N11" s="37"/>
    </row>
    <row r="12" spans="1:14" ht="12.75">
      <c r="A12" s="3" t="s">
        <v>42</v>
      </c>
      <c r="B12" s="4">
        <v>0.5</v>
      </c>
      <c r="C12" s="8">
        <v>0.35</v>
      </c>
      <c r="D12" s="4">
        <v>0.25</v>
      </c>
      <c r="H12" t="s">
        <v>11</v>
      </c>
      <c r="I12" s="24">
        <v>0.5</v>
      </c>
      <c r="J12" s="24">
        <v>1</v>
      </c>
      <c r="K12" s="24">
        <v>1.5</v>
      </c>
      <c r="L12" s="24">
        <v>2</v>
      </c>
      <c r="M12" s="24">
        <v>2.5</v>
      </c>
      <c r="N12" s="24">
        <v>3</v>
      </c>
    </row>
    <row r="13" spans="1:15" ht="12.75">
      <c r="A13" s="5">
        <v>255</v>
      </c>
      <c r="B13" s="6">
        <f>A13*0.5</f>
        <v>127.5</v>
      </c>
      <c r="C13" s="6">
        <f>A13-(A13*0.65)</f>
        <v>89.25</v>
      </c>
      <c r="D13" s="6">
        <f>A13-(A13*0.75)</f>
        <v>63.75</v>
      </c>
      <c r="H13" t="s">
        <v>17</v>
      </c>
      <c r="I13" s="23">
        <f aca="true" t="shared" si="0" ref="I13:N13">$B$31*I12</f>
        <v>75</v>
      </c>
      <c r="J13" s="23">
        <f t="shared" si="0"/>
        <v>150</v>
      </c>
      <c r="K13" s="23">
        <f t="shared" si="0"/>
        <v>225</v>
      </c>
      <c r="L13" s="23">
        <f t="shared" si="0"/>
        <v>300</v>
      </c>
      <c r="M13" s="23">
        <f t="shared" si="0"/>
        <v>375</v>
      </c>
      <c r="N13" s="23">
        <f t="shared" si="0"/>
        <v>450</v>
      </c>
      <c r="O13" s="30" t="s">
        <v>18</v>
      </c>
    </row>
    <row r="14" spans="1:15" ht="12.75">
      <c r="A14" s="5">
        <v>510</v>
      </c>
      <c r="B14" s="6">
        <f>A14*0.5</f>
        <v>255</v>
      </c>
      <c r="C14" s="6">
        <f>A14-(A14*0.65)</f>
        <v>178.5</v>
      </c>
      <c r="D14" s="6">
        <f>A14-(A14*0.75)</f>
        <v>127.5</v>
      </c>
      <c r="H14" t="s">
        <v>34</v>
      </c>
      <c r="I14" s="22">
        <f aca="true" t="shared" si="1" ref="I14:N14">I12*$B$36</f>
        <v>0.58125</v>
      </c>
      <c r="J14" s="22">
        <f t="shared" si="1"/>
        <v>1.1625</v>
      </c>
      <c r="K14" s="22">
        <f t="shared" si="1"/>
        <v>1.7437500000000001</v>
      </c>
      <c r="L14" s="22">
        <f t="shared" si="1"/>
        <v>2.325</v>
      </c>
      <c r="M14" s="22">
        <f t="shared" si="1"/>
        <v>2.90625</v>
      </c>
      <c r="N14" s="22">
        <f t="shared" si="1"/>
        <v>3.4875000000000003</v>
      </c>
      <c r="O14" s="30" t="s">
        <v>35</v>
      </c>
    </row>
    <row r="15" spans="1:14" ht="13.5" thickBot="1">
      <c r="A15" s="5">
        <v>765</v>
      </c>
      <c r="B15" s="6">
        <f>A15*0.5</f>
        <v>382.5</v>
      </c>
      <c r="C15" s="6">
        <f>A15-(A15*0.65)</f>
        <v>267.75</v>
      </c>
      <c r="D15" s="6">
        <f>A15-(A15*0.75)</f>
        <v>191.25</v>
      </c>
      <c r="H15" t="s">
        <v>13</v>
      </c>
      <c r="I15" s="14">
        <f aca="true" t="shared" si="2" ref="I15:N15">$B$35/I14</f>
        <v>16</v>
      </c>
      <c r="J15" s="14">
        <f t="shared" si="2"/>
        <v>8</v>
      </c>
      <c r="K15" s="25">
        <f t="shared" si="2"/>
        <v>5.333333333333333</v>
      </c>
      <c r="L15" s="25">
        <f t="shared" si="2"/>
        <v>4</v>
      </c>
      <c r="M15" s="25">
        <f t="shared" si="2"/>
        <v>3.2</v>
      </c>
      <c r="N15" s="25">
        <f t="shared" si="2"/>
        <v>2.6666666666666665</v>
      </c>
    </row>
    <row r="16" spans="1:14" ht="12.75">
      <c r="A16" s="5">
        <v>1020</v>
      </c>
      <c r="B16" s="6">
        <f>A16*0.5</f>
        <v>510</v>
      </c>
      <c r="C16" s="6">
        <f>A16-(A16*0.65)</f>
        <v>357</v>
      </c>
      <c r="D16" s="6">
        <f>A16-(A16*0.75)</f>
        <v>255</v>
      </c>
      <c r="F16" t="s">
        <v>8</v>
      </c>
      <c r="G16" s="5" t="s">
        <v>2</v>
      </c>
      <c r="H16" s="28" t="s">
        <v>29</v>
      </c>
      <c r="I16" s="15"/>
      <c r="J16" s="16"/>
      <c r="K16" s="16"/>
      <c r="L16" s="16"/>
      <c r="M16" s="16"/>
      <c r="N16" s="17"/>
    </row>
    <row r="17" spans="6:15" ht="12.75">
      <c r="F17">
        <v>4.5</v>
      </c>
      <c r="G17" s="27">
        <f>(F17*$B$32)*$B$33</f>
        <v>20.25</v>
      </c>
      <c r="H17" s="13">
        <f>G17+G17*$B$34</f>
        <v>24.3</v>
      </c>
      <c r="I17" s="18">
        <f aca="true" t="shared" si="3" ref="I17:N17">$H$17+I13</f>
        <v>99.3</v>
      </c>
      <c r="J17" s="19">
        <f t="shared" si="3"/>
        <v>174.3</v>
      </c>
      <c r="K17" s="19">
        <f t="shared" si="3"/>
        <v>249.3</v>
      </c>
      <c r="L17" s="19">
        <f t="shared" si="3"/>
        <v>324.3</v>
      </c>
      <c r="M17" s="19">
        <f t="shared" si="3"/>
        <v>399.3</v>
      </c>
      <c r="N17" s="20">
        <f t="shared" si="3"/>
        <v>474.3</v>
      </c>
      <c r="O17" s="30" t="s">
        <v>21</v>
      </c>
    </row>
    <row r="18" spans="6:14" ht="12.75">
      <c r="F18">
        <v>9</v>
      </c>
      <c r="G18" s="27">
        <f>(F18*$B$32)*$B$33</f>
        <v>40.5</v>
      </c>
      <c r="H18" s="13">
        <f>G18+G18*$B$34</f>
        <v>48.6</v>
      </c>
      <c r="I18" s="18">
        <f aca="true" t="shared" si="4" ref="I18:N18">$H$18+I13</f>
        <v>123.6</v>
      </c>
      <c r="J18" s="18">
        <f t="shared" si="4"/>
        <v>198.6</v>
      </c>
      <c r="K18" s="18">
        <f t="shared" si="4"/>
        <v>273.6</v>
      </c>
      <c r="L18" s="18">
        <f t="shared" si="4"/>
        <v>348.6</v>
      </c>
      <c r="M18" s="18">
        <f t="shared" si="4"/>
        <v>423.6</v>
      </c>
      <c r="N18" s="18">
        <f t="shared" si="4"/>
        <v>498.6</v>
      </c>
    </row>
    <row r="19" spans="6:14" ht="12.75">
      <c r="F19">
        <v>13.5</v>
      </c>
      <c r="G19" s="27">
        <f>(F19*$B$32)*$B$33</f>
        <v>60.75</v>
      </c>
      <c r="H19" s="13">
        <f>G19+G19*$B$34</f>
        <v>72.9</v>
      </c>
      <c r="I19" s="18">
        <f aca="true" t="shared" si="5" ref="I19:N19">$H$19+I13</f>
        <v>147.9</v>
      </c>
      <c r="J19" s="18">
        <f t="shared" si="5"/>
        <v>222.9</v>
      </c>
      <c r="K19" s="18">
        <f t="shared" si="5"/>
        <v>297.9</v>
      </c>
      <c r="L19" s="18">
        <f t="shared" si="5"/>
        <v>372.9</v>
      </c>
      <c r="M19" s="18">
        <f t="shared" si="5"/>
        <v>447.9</v>
      </c>
      <c r="N19" s="18">
        <f t="shared" si="5"/>
        <v>522.9</v>
      </c>
    </row>
    <row r="20" spans="6:14" ht="12.75">
      <c r="F20">
        <v>18</v>
      </c>
      <c r="G20" s="27">
        <f>(F20*$B$32)*$B$33</f>
        <v>81</v>
      </c>
      <c r="H20" s="13">
        <f>G20+G20*$B$34</f>
        <v>97.2</v>
      </c>
      <c r="I20" s="18">
        <f aca="true" t="shared" si="6" ref="I20:N20">$H$20+I13</f>
        <v>172.2</v>
      </c>
      <c r="J20" s="18">
        <f t="shared" si="6"/>
        <v>247.2</v>
      </c>
      <c r="K20" s="18">
        <f t="shared" si="6"/>
        <v>322.2</v>
      </c>
      <c r="L20" s="18">
        <f t="shared" si="6"/>
        <v>397.2</v>
      </c>
      <c r="M20" s="18">
        <f t="shared" si="6"/>
        <v>472.2</v>
      </c>
      <c r="N20" s="18">
        <f t="shared" si="6"/>
        <v>547.2</v>
      </c>
    </row>
    <row r="21" spans="6:14" ht="13.5" thickBot="1">
      <c r="F21">
        <v>22.5</v>
      </c>
      <c r="G21" s="27">
        <f>(F21*$B$32)*$B$33</f>
        <v>101.25</v>
      </c>
      <c r="H21" s="13">
        <f>G21+G21*$B$34</f>
        <v>121.5</v>
      </c>
      <c r="I21" s="21">
        <f aca="true" t="shared" si="7" ref="I21:N21">$H$21+I13</f>
        <v>196.5</v>
      </c>
      <c r="J21" s="21">
        <f t="shared" si="7"/>
        <v>271.5</v>
      </c>
      <c r="K21" s="21">
        <f t="shared" si="7"/>
        <v>346.5</v>
      </c>
      <c r="L21" s="21">
        <f t="shared" si="7"/>
        <v>421.5</v>
      </c>
      <c r="M21" s="21">
        <f t="shared" si="7"/>
        <v>496.5</v>
      </c>
      <c r="N21" s="21">
        <f t="shared" si="7"/>
        <v>571.5</v>
      </c>
    </row>
    <row r="22" spans="4:14" ht="12.75">
      <c r="D22" s="1"/>
      <c r="E22" s="7"/>
      <c r="G22" s="26"/>
      <c r="H22" s="26"/>
      <c r="I22" s="26"/>
      <c r="J22" s="26"/>
      <c r="K22" s="26"/>
      <c r="L22" s="26"/>
      <c r="M22" s="26"/>
      <c r="N22" s="26"/>
    </row>
    <row r="23" spans="4:6" ht="12.75">
      <c r="D23" s="1"/>
      <c r="E23" s="7"/>
      <c r="F23" s="1"/>
    </row>
    <row r="24" spans="2:6" ht="13.5" thickBot="1">
      <c r="B24" s="2" t="s">
        <v>4</v>
      </c>
      <c r="C24" s="2" t="s">
        <v>5</v>
      </c>
      <c r="D24" s="2" t="s">
        <v>6</v>
      </c>
      <c r="E24" s="2" t="s">
        <v>44</v>
      </c>
      <c r="F24" s="2" t="s">
        <v>7</v>
      </c>
    </row>
    <row r="25" spans="1:7" ht="13.5" thickBot="1">
      <c r="A25" t="s">
        <v>52</v>
      </c>
      <c r="B25">
        <f>B28</f>
        <v>0</v>
      </c>
      <c r="C25">
        <f>B25*10</f>
        <v>0</v>
      </c>
      <c r="D25" s="1">
        <f>C25*B29</f>
        <v>0</v>
      </c>
      <c r="E25" s="7">
        <f>D25*24</f>
        <v>0</v>
      </c>
      <c r="F25" s="31">
        <f>E25+B30</f>
        <v>120</v>
      </c>
      <c r="G25" s="30" t="s">
        <v>24</v>
      </c>
    </row>
    <row r="27" spans="1:6" ht="12.75">
      <c r="A27" s="35" t="s">
        <v>27</v>
      </c>
      <c r="B27" s="35"/>
      <c r="C27" s="9"/>
      <c r="D27" s="1"/>
      <c r="E27" s="7"/>
      <c r="F27" s="1"/>
    </row>
    <row r="28" spans="1:8" ht="12.75">
      <c r="A28" s="41" t="s">
        <v>59</v>
      </c>
      <c r="B28">
        <v>0</v>
      </c>
      <c r="C28" s="9"/>
      <c r="D28" s="1"/>
      <c r="E28" s="7"/>
      <c r="F28" s="1"/>
      <c r="G28" t="s">
        <v>18</v>
      </c>
      <c r="H28" t="s">
        <v>19</v>
      </c>
    </row>
    <row r="29" spans="1:8" ht="12.75">
      <c r="A29" t="s">
        <v>39</v>
      </c>
      <c r="B29">
        <v>0.25</v>
      </c>
      <c r="H29" t="s">
        <v>23</v>
      </c>
    </row>
    <row r="30" spans="1:8" ht="12.75">
      <c r="A30" t="s">
        <v>54</v>
      </c>
      <c r="B30">
        <v>120</v>
      </c>
      <c r="G30" t="s">
        <v>20</v>
      </c>
      <c r="H30" t="s">
        <v>37</v>
      </c>
    </row>
    <row r="31" spans="1:8" ht="12.75">
      <c r="A31" t="s">
        <v>0</v>
      </c>
      <c r="B31">
        <v>150</v>
      </c>
      <c r="G31" t="s">
        <v>21</v>
      </c>
      <c r="H31" t="s">
        <v>22</v>
      </c>
    </row>
    <row r="32" spans="1:8" ht="12.75">
      <c r="A32" t="s">
        <v>1</v>
      </c>
      <c r="B32">
        <v>5</v>
      </c>
      <c r="H32" t="s">
        <v>38</v>
      </c>
    </row>
    <row r="33" spans="1:8" ht="12.75">
      <c r="A33" t="s">
        <v>3</v>
      </c>
      <c r="B33">
        <v>0.9</v>
      </c>
      <c r="G33" t="s">
        <v>24</v>
      </c>
      <c r="H33" t="s">
        <v>53</v>
      </c>
    </row>
    <row r="34" spans="1:8" ht="12.75">
      <c r="A34" t="s">
        <v>9</v>
      </c>
      <c r="B34">
        <v>0.2</v>
      </c>
      <c r="D34" s="30" t="s">
        <v>32</v>
      </c>
      <c r="H34" t="s">
        <v>25</v>
      </c>
    </row>
    <row r="35" spans="1:8" ht="12.75">
      <c r="A35" t="s">
        <v>14</v>
      </c>
      <c r="B35">
        <v>9.3</v>
      </c>
      <c r="H35" t="s">
        <v>30</v>
      </c>
    </row>
    <row r="36" spans="1:8" ht="12.75">
      <c r="A36" t="s">
        <v>12</v>
      </c>
      <c r="B36">
        <f>B35/8</f>
        <v>1.1625</v>
      </c>
      <c r="D36" s="30" t="s">
        <v>20</v>
      </c>
      <c r="H36" t="s">
        <v>31</v>
      </c>
    </row>
    <row r="37" spans="5:8" ht="12.75">
      <c r="E37" s="11"/>
      <c r="F37" s="12"/>
      <c r="H37" t="s">
        <v>26</v>
      </c>
    </row>
    <row r="38" spans="6:8" ht="12.75">
      <c r="F38" s="1"/>
      <c r="G38" t="s">
        <v>32</v>
      </c>
      <c r="H38" t="s">
        <v>41</v>
      </c>
    </row>
    <row r="39" spans="6:8" ht="12.75">
      <c r="F39" s="1"/>
      <c r="G39" t="s">
        <v>35</v>
      </c>
      <c r="H39" t="s">
        <v>36</v>
      </c>
    </row>
    <row r="40" spans="1:6" ht="12.75">
      <c r="A40" t="s">
        <v>50</v>
      </c>
      <c r="F40" s="1"/>
    </row>
    <row r="42" spans="1:4" ht="12.75">
      <c r="A42" t="s">
        <v>49</v>
      </c>
      <c r="B42" s="34" t="s">
        <v>43</v>
      </c>
      <c r="C42" s="34"/>
      <c r="D42" s="34"/>
    </row>
    <row r="43" spans="1:4" ht="12.75">
      <c r="A43" s="3" t="s">
        <v>42</v>
      </c>
      <c r="B43" s="4">
        <v>0.5</v>
      </c>
      <c r="C43" s="8">
        <v>0.35</v>
      </c>
      <c r="D43" s="4">
        <v>0.25</v>
      </c>
    </row>
    <row r="44" spans="1:4" ht="12.75">
      <c r="A44" s="5">
        <v>255</v>
      </c>
      <c r="B44" s="6">
        <f>A44*0.5</f>
        <v>127.5</v>
      </c>
      <c r="C44" s="6">
        <f>A44-(A44*0.65)</f>
        <v>89.25</v>
      </c>
      <c r="D44" s="6">
        <f>A44-(A44*0.75)</f>
        <v>63.75</v>
      </c>
    </row>
    <row r="45" spans="1:4" ht="12.75">
      <c r="A45" s="5">
        <v>510</v>
      </c>
      <c r="B45" s="6">
        <f>A45*0.5</f>
        <v>255</v>
      </c>
      <c r="C45" s="6">
        <f>A45-(A45*0.65)</f>
        <v>178.5</v>
      </c>
      <c r="D45" s="6">
        <f>A45-(A45*0.75)</f>
        <v>127.5</v>
      </c>
    </row>
    <row r="46" spans="1:4" ht="12.75">
      <c r="A46" s="5">
        <v>765</v>
      </c>
      <c r="B46" s="6">
        <f>A46*0.5</f>
        <v>382.5</v>
      </c>
      <c r="C46" s="6">
        <f>A46-(A46*0.65)</f>
        <v>267.75</v>
      </c>
      <c r="D46" s="6">
        <f>A46-(A46*0.75)</f>
        <v>191.25</v>
      </c>
    </row>
    <row r="47" spans="1:4" ht="12.75">
      <c r="A47" s="5">
        <v>1020</v>
      </c>
      <c r="B47" s="6">
        <f>A47*0.5</f>
        <v>510</v>
      </c>
      <c r="C47" s="6">
        <f>A47-(A47*0.65)</f>
        <v>357</v>
      </c>
      <c r="D47" s="6">
        <f>A47-(A47*0.75)</f>
        <v>255</v>
      </c>
    </row>
    <row r="48" ht="12.75">
      <c r="A48" t="s">
        <v>45</v>
      </c>
    </row>
    <row r="49" spans="1:4" ht="12.75">
      <c r="A49" s="32">
        <v>240</v>
      </c>
      <c r="B49" s="3">
        <f aca="true" t="shared" si="8" ref="B49:B54">A49*0.5</f>
        <v>120</v>
      </c>
      <c r="C49" s="6">
        <f aca="true" t="shared" si="9" ref="C49:C54">A49-(A49*0.65)</f>
        <v>84</v>
      </c>
      <c r="D49" s="6">
        <f aca="true" t="shared" si="10" ref="D49:D54">A49-(A49*0.75)</f>
        <v>60</v>
      </c>
    </row>
    <row r="50" spans="1:4" ht="12.75">
      <c r="A50" s="33">
        <v>240</v>
      </c>
      <c r="B50" s="3">
        <f t="shared" si="8"/>
        <v>120</v>
      </c>
      <c r="C50" s="6">
        <f t="shared" si="9"/>
        <v>84</v>
      </c>
      <c r="D50" s="6">
        <f t="shared" si="10"/>
        <v>60</v>
      </c>
    </row>
    <row r="51" spans="1:4" ht="12.75">
      <c r="A51" s="32">
        <v>480</v>
      </c>
      <c r="B51" s="3">
        <f t="shared" si="8"/>
        <v>240</v>
      </c>
      <c r="C51" s="6">
        <f t="shared" si="9"/>
        <v>168</v>
      </c>
      <c r="D51" s="6">
        <f t="shared" si="10"/>
        <v>120</v>
      </c>
    </row>
    <row r="52" spans="1:4" ht="12.75">
      <c r="A52" s="33">
        <v>480</v>
      </c>
      <c r="B52" s="3">
        <f t="shared" si="8"/>
        <v>240</v>
      </c>
      <c r="C52" s="6">
        <f t="shared" si="9"/>
        <v>168</v>
      </c>
      <c r="D52" s="6">
        <f t="shared" si="10"/>
        <v>120</v>
      </c>
    </row>
    <row r="53" spans="1:4" ht="12.75">
      <c r="A53" s="32">
        <v>720</v>
      </c>
      <c r="B53" s="3">
        <f t="shared" si="8"/>
        <v>360</v>
      </c>
      <c r="C53" s="6">
        <f t="shared" si="9"/>
        <v>252</v>
      </c>
      <c r="D53" s="6">
        <f t="shared" si="10"/>
        <v>180</v>
      </c>
    </row>
    <row r="54" spans="1:4" ht="12.75">
      <c r="A54" s="33">
        <v>720</v>
      </c>
      <c r="B54" s="3">
        <f t="shared" si="8"/>
        <v>360</v>
      </c>
      <c r="C54" s="6">
        <f t="shared" si="9"/>
        <v>252</v>
      </c>
      <c r="D54" s="6">
        <f t="shared" si="10"/>
        <v>180</v>
      </c>
    </row>
    <row r="55" ht="12.75">
      <c r="A55" t="s">
        <v>46</v>
      </c>
    </row>
    <row r="56" spans="1:4" ht="12.75">
      <c r="A56" s="32">
        <v>225</v>
      </c>
      <c r="B56" s="3">
        <f aca="true" t="shared" si="11" ref="B56:B61">A56*0.5</f>
        <v>112.5</v>
      </c>
      <c r="C56" s="6">
        <f aca="true" t="shared" si="12" ref="C56:C61">A56-(A56*0.65)</f>
        <v>78.75</v>
      </c>
      <c r="D56" s="6">
        <f aca="true" t="shared" si="13" ref="D56:D61">A56-(A56*0.75)</f>
        <v>56.25</v>
      </c>
    </row>
    <row r="57" spans="1:4" ht="12.75">
      <c r="A57" s="33">
        <v>225</v>
      </c>
      <c r="B57" s="3">
        <f t="shared" si="11"/>
        <v>112.5</v>
      </c>
      <c r="C57" s="6">
        <f t="shared" si="12"/>
        <v>78.75</v>
      </c>
      <c r="D57" s="6">
        <f t="shared" si="13"/>
        <v>56.25</v>
      </c>
    </row>
    <row r="58" spans="1:4" ht="12.75">
      <c r="A58" s="32">
        <v>450</v>
      </c>
      <c r="B58" s="3">
        <f t="shared" si="11"/>
        <v>225</v>
      </c>
      <c r="C58" s="6">
        <f t="shared" si="12"/>
        <v>157.5</v>
      </c>
      <c r="D58" s="6">
        <f t="shared" si="13"/>
        <v>112.5</v>
      </c>
    </row>
    <row r="59" spans="1:4" ht="12.75">
      <c r="A59" s="33">
        <v>450</v>
      </c>
      <c r="B59" s="3">
        <f t="shared" si="11"/>
        <v>225</v>
      </c>
      <c r="C59" s="6">
        <f t="shared" si="12"/>
        <v>157.5</v>
      </c>
      <c r="D59" s="6">
        <f t="shared" si="13"/>
        <v>112.5</v>
      </c>
    </row>
    <row r="60" spans="1:4" ht="12.75">
      <c r="A60" s="32">
        <v>675</v>
      </c>
      <c r="B60" s="3">
        <f t="shared" si="11"/>
        <v>337.5</v>
      </c>
      <c r="C60" s="6">
        <f t="shared" si="12"/>
        <v>236.25</v>
      </c>
      <c r="D60" s="6">
        <f t="shared" si="13"/>
        <v>168.75</v>
      </c>
    </row>
    <row r="61" spans="1:4" ht="12.75">
      <c r="A61" s="33">
        <v>675</v>
      </c>
      <c r="B61" s="3">
        <f t="shared" si="11"/>
        <v>337.5</v>
      </c>
      <c r="C61" s="6">
        <f t="shared" si="12"/>
        <v>236.25</v>
      </c>
      <c r="D61" s="6">
        <f t="shared" si="13"/>
        <v>168.75</v>
      </c>
    </row>
    <row r="62" ht="12.75">
      <c r="A62" t="s">
        <v>47</v>
      </c>
    </row>
    <row r="63" spans="1:4" ht="12.75">
      <c r="A63" s="32">
        <v>205</v>
      </c>
      <c r="B63" s="3">
        <f aca="true" t="shared" si="14" ref="B63:B68">A63*0.5</f>
        <v>102.5</v>
      </c>
      <c r="C63" s="6">
        <f aca="true" t="shared" si="15" ref="C63:C68">A63-(A63*0.65)</f>
        <v>71.75</v>
      </c>
      <c r="D63" s="6">
        <f aca="true" t="shared" si="16" ref="D63:D68">A63-(A63*0.75)</f>
        <v>51.25</v>
      </c>
    </row>
    <row r="64" spans="1:4" ht="12.75">
      <c r="A64" s="33">
        <v>205</v>
      </c>
      <c r="B64" s="3">
        <f t="shared" si="14"/>
        <v>102.5</v>
      </c>
      <c r="C64" s="6">
        <f t="shared" si="15"/>
        <v>71.75</v>
      </c>
      <c r="D64" s="6">
        <f t="shared" si="16"/>
        <v>51.25</v>
      </c>
    </row>
    <row r="65" spans="1:4" ht="12.75">
      <c r="A65" s="32">
        <v>410</v>
      </c>
      <c r="B65" s="3">
        <f t="shared" si="14"/>
        <v>205</v>
      </c>
      <c r="C65" s="6">
        <f t="shared" si="15"/>
        <v>143.5</v>
      </c>
      <c r="D65" s="6">
        <f t="shared" si="16"/>
        <v>102.5</v>
      </c>
    </row>
    <row r="66" spans="1:4" ht="12.75">
      <c r="A66" s="33">
        <v>410</v>
      </c>
      <c r="B66" s="3">
        <f t="shared" si="14"/>
        <v>205</v>
      </c>
      <c r="C66" s="6">
        <f t="shared" si="15"/>
        <v>143.5</v>
      </c>
      <c r="D66" s="6">
        <f t="shared" si="16"/>
        <v>102.5</v>
      </c>
    </row>
    <row r="67" spans="1:4" ht="12.75">
      <c r="A67" s="32">
        <v>615</v>
      </c>
      <c r="B67" s="3">
        <f t="shared" si="14"/>
        <v>307.5</v>
      </c>
      <c r="C67" s="6">
        <f t="shared" si="15"/>
        <v>215.25</v>
      </c>
      <c r="D67" s="6">
        <f t="shared" si="16"/>
        <v>153.75</v>
      </c>
    </row>
    <row r="68" spans="1:4" ht="12.75">
      <c r="A68" s="33">
        <v>615</v>
      </c>
      <c r="B68" s="3">
        <f t="shared" si="14"/>
        <v>307.5</v>
      </c>
      <c r="C68" s="6">
        <f t="shared" si="15"/>
        <v>215.25</v>
      </c>
      <c r="D68" s="6">
        <f t="shared" si="16"/>
        <v>153.75</v>
      </c>
    </row>
  </sheetData>
  <mergeCells count="5">
    <mergeCell ref="B42:D42"/>
    <mergeCell ref="A27:B27"/>
    <mergeCell ref="I10:N10"/>
    <mergeCell ref="I11:N11"/>
    <mergeCell ref="B11:D1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2005-11-22T18:29:44Z</dcterms:created>
  <dcterms:modified xsi:type="dcterms:W3CDTF">2007-04-17T16:20:27Z</dcterms:modified>
  <cp:category/>
  <cp:version/>
  <cp:contentType/>
  <cp:contentStatus/>
</cp:coreProperties>
</file>